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LL" sheetId="1" r:id="rId4"/>
  </sheets>
  <definedNames>
    <definedName hidden="1" localSheetId="0" name="_xlnm._FilterDatabase">GLL!$A$1:$O$24</definedName>
  </definedNames>
  <calcPr/>
</workbook>
</file>

<file path=xl/sharedStrings.xml><?xml version="1.0" encoding="utf-8"?>
<sst xmlns="http://schemas.openxmlformats.org/spreadsheetml/2006/main" count="73" uniqueCount="56">
  <si>
    <t>DIM</t>
  </si>
  <si>
    <t>Decription</t>
  </si>
  <si>
    <t>Type</t>
  </si>
  <si>
    <t>Inflation</t>
  </si>
  <si>
    <t>GLL707</t>
  </si>
  <si>
    <t>Journals acquired via Surf</t>
  </si>
  <si>
    <t>Journals</t>
  </si>
  <si>
    <t>GLL708</t>
  </si>
  <si>
    <t>Conference Proceedings acquired Surf</t>
  </si>
  <si>
    <t>Proceedings</t>
  </si>
  <si>
    <t>GLL709</t>
  </si>
  <si>
    <t>Databases acquired via Surf</t>
  </si>
  <si>
    <t>Databases</t>
  </si>
  <si>
    <t>GLL800</t>
  </si>
  <si>
    <t>Collection Development</t>
  </si>
  <si>
    <t>GLL805</t>
  </si>
  <si>
    <t>Open Access Funds (to publishers)</t>
  </si>
  <si>
    <t>Open Access</t>
  </si>
  <si>
    <t>GLL807</t>
  </si>
  <si>
    <t>Journals acquired via bilateral contracts</t>
  </si>
  <si>
    <t>GLL808</t>
  </si>
  <si>
    <t>Conference Reports  acquired via bilateral contracts</t>
  </si>
  <si>
    <t>GLL809</t>
  </si>
  <si>
    <t>Databases acquired via bilateral contracts</t>
  </si>
  <si>
    <t>GLL811</t>
  </si>
  <si>
    <t>Ebooks acquired via bilateral contracts</t>
  </si>
  <si>
    <t>Books</t>
  </si>
  <si>
    <t>GLL860</t>
  </si>
  <si>
    <t>Books purchased after customer request</t>
  </si>
  <si>
    <t>GLL870</t>
  </si>
  <si>
    <t>Educational Study Collection (ebooks)</t>
  </si>
  <si>
    <t>Textbooks</t>
  </si>
  <si>
    <t>GLL880</t>
  </si>
  <si>
    <t>Tresor Collection (cultural heritage)</t>
  </si>
  <si>
    <t>GLL906</t>
  </si>
  <si>
    <t>Backfiles acquired via intermediaries</t>
  </si>
  <si>
    <t>Archives</t>
  </si>
  <si>
    <t>GLL907</t>
  </si>
  <si>
    <t>Journals acquired via intermediaries</t>
  </si>
  <si>
    <t>GLL908</t>
  </si>
  <si>
    <t>Conference Proceedings  acquired via intermediaries</t>
  </si>
  <si>
    <t>GLL909</t>
  </si>
  <si>
    <t>Databases acquired via intermediaries</t>
  </si>
  <si>
    <t>GLL910</t>
  </si>
  <si>
    <t>Physical Books</t>
  </si>
  <si>
    <t>GLL911</t>
  </si>
  <si>
    <t>Digital Books</t>
  </si>
  <si>
    <t>GLL960</t>
  </si>
  <si>
    <t>Journals acquired via intermediaries afvter customer request</t>
  </si>
  <si>
    <t>GLL970</t>
  </si>
  <si>
    <t>Books for study</t>
  </si>
  <si>
    <t>GLY100</t>
  </si>
  <si>
    <t>Open Access Funds (to researchers)</t>
  </si>
  <si>
    <t>Total</t>
  </si>
  <si>
    <t>Journals/proceedings</t>
  </si>
  <si>
    <t>Other (Backfile Archives)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</si>
</sst>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%"/>
  </numFmts>
  <fonts count="6">
    <font>
      <sz val="12.0"/>
      <color theme="1"/>
      <name val="Arial"/>
    </font>
    <font>
      <sz val="12.0"/>
      <color theme="1"/>
      <name val="Calibri"/>
    </font>
    <font>
      <sz val="12.0"/>
      <color theme="1"/>
    </font>
    <font>
      <sz val="10.0"/>
      <color theme="1"/>
      <name val="Arial"/>
    </font>
    <font>
      <sz val="12.0"/>
    </font>
    <font>
      <b/>
      <sz val="12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7"/>
        <bgColor theme="7"/>
      </patternFill>
    </fill>
    <fill>
      <patternFill patternType="solid">
        <fgColor theme="6"/>
        <bgColor theme="6"/>
      </patternFill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rgb="FFED7D30"/>
        <bgColor rgb="FFED7D30"/>
      </patternFill>
    </fill>
  </fills>
  <borders count="3">
    <border/>
    <border>
      <left/>
      <right/>
      <top/>
      <bottom/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1" numFmtId="3" xfId="0" applyFont="1" applyNumberFormat="1"/>
    <xf borderId="0" fillId="0" fontId="3" numFmtId="0" xfId="0" applyFont="1"/>
    <xf borderId="0" fillId="0" fontId="4" numFmtId="0" xfId="0" applyAlignment="1" applyFont="1">
      <alignment readingOrder="0"/>
    </xf>
    <xf borderId="0" fillId="0" fontId="2" numFmtId="0" xfId="0" applyFont="1"/>
    <xf borderId="1" fillId="2" fontId="1" numFmtId="0" xfId="0" applyBorder="1" applyFill="1" applyFont="1"/>
    <xf borderId="1" fillId="3" fontId="1" numFmtId="0" xfId="0" applyBorder="1" applyFill="1" applyFont="1"/>
    <xf borderId="2" fillId="0" fontId="1" numFmtId="0" xfId="0" applyBorder="1" applyFont="1"/>
    <xf borderId="2" fillId="0" fontId="5" numFmtId="0" xfId="0" applyBorder="1" applyFont="1"/>
    <xf borderId="2" fillId="0" fontId="1" numFmtId="3" xfId="0" applyBorder="1" applyFont="1" applyNumberFormat="1"/>
    <xf borderId="0" fillId="0" fontId="2" numFmtId="3" xfId="0" applyFont="1" applyNumberFormat="1"/>
    <xf borderId="1" fillId="4" fontId="1" numFmtId="0" xfId="0" applyBorder="1" applyFill="1" applyFont="1"/>
    <xf borderId="0" fillId="0" fontId="1" numFmtId="164" xfId="0" applyFont="1" applyNumberFormat="1"/>
    <xf borderId="1" fillId="5" fontId="1" numFmtId="0" xfId="0" applyBorder="1" applyFill="1" applyFont="1"/>
    <xf borderId="1" fillId="6" fontId="1" numFmtId="0" xfId="0" applyBorder="1" applyFill="1" applyFont="1"/>
    <xf borderId="1" fillId="7" fontId="1" numFmtId="0" xfId="0" applyBorder="1" applyFill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Collectiekosten 2011-2022</a:t>
            </a:r>
          </a:p>
        </c:rich>
      </c:tx>
      <c:overlay val="0"/>
    </c:title>
    <c:plotArea>
      <c:layout/>
      <c:barChart>
        <c:barDir val="col"/>
        <c:grouping val="stacked"/>
        <c:ser>
          <c:idx val="0"/>
          <c:order val="0"/>
          <c:tx>
            <c:v>Journals/proceedings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GLL!$D$1:$O$1</c:f>
            </c:strRef>
          </c:cat>
          <c:val>
            <c:numRef>
              <c:f>GLL!$D$27:$O$27</c:f>
              <c:numCache/>
            </c:numRef>
          </c:val>
        </c:ser>
        <c:ser>
          <c:idx val="1"/>
          <c:order val="1"/>
          <c:tx>
            <c:v>Databases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GLL!$D$1:$O$1</c:f>
            </c:strRef>
          </c:cat>
          <c:val>
            <c:numRef>
              <c:f>GLL!$D$28:$O$28</c:f>
              <c:numCache/>
            </c:numRef>
          </c:val>
        </c:ser>
        <c:ser>
          <c:idx val="2"/>
          <c:order val="2"/>
          <c:tx>
            <c:v>Books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GLL!$D$1:$O$1</c:f>
            </c:strRef>
          </c:cat>
          <c:val>
            <c:numRef>
              <c:f>GLL!$D$29:$O$29</c:f>
              <c:numCache/>
            </c:numRef>
          </c:val>
        </c:ser>
        <c:ser>
          <c:idx val="3"/>
          <c:order val="3"/>
          <c:tx>
            <c:v>OA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GLL!$D$1:$O$1</c:f>
            </c:strRef>
          </c:cat>
          <c:val>
            <c:numRef>
              <c:f>GLL!$D$30:$O$30</c:f>
              <c:numCache/>
            </c:numRef>
          </c:val>
        </c:ser>
        <c:ser>
          <c:idx val="4"/>
          <c:order val="4"/>
          <c:tx>
            <c:v>Other (Archives)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GLL!$D$1:$O$1</c:f>
            </c:strRef>
          </c:cat>
          <c:val>
            <c:numRef>
              <c:f>GLL!$D$31:$O$31</c:f>
              <c:numCache/>
            </c:numRef>
          </c:val>
        </c:ser>
        <c:overlap val="100"/>
        <c:axId val="648859849"/>
        <c:axId val="1688171360"/>
      </c:barChart>
      <c:catAx>
        <c:axId val="6488598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88171360"/>
      </c:catAx>
      <c:valAx>
        <c:axId val="168817136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48859849"/>
      </c:valAx>
    </c:plotArea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333375</xdr:colOff>
      <xdr:row>35</xdr:row>
      <xdr:rowOff>85725</xdr:rowOff>
    </xdr:from>
    <xdr:ext cx="12096750" cy="4057650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3.78"/>
    <col customWidth="1" min="2" max="2" width="34.33"/>
    <col customWidth="1" min="3" max="3" width="15.67"/>
    <col customWidth="1" min="4" max="5" width="10.78"/>
    <col customWidth="1" min="6" max="6" width="11.44"/>
    <col customWidth="1" min="7" max="21" width="10.78"/>
    <col customWidth="1" min="22" max="22" width="23.44"/>
    <col customWidth="1" min="23" max="26" width="10.56"/>
  </cols>
  <sheetData>
    <row r="1" ht="15.75" customHeight="1">
      <c r="A1" s="1" t="s">
        <v>0</v>
      </c>
      <c r="B1" s="1" t="s">
        <v>1</v>
      </c>
      <c r="C1" s="1" t="s">
        <v>2</v>
      </c>
      <c r="D1" s="1">
        <v>2011.0</v>
      </c>
      <c r="E1" s="1">
        <v>2012.0</v>
      </c>
      <c r="F1" s="1">
        <v>2013.0</v>
      </c>
      <c r="G1" s="1">
        <v>2014.0</v>
      </c>
      <c r="H1" s="1">
        <v>2015.0</v>
      </c>
      <c r="I1" s="1">
        <v>2016.0</v>
      </c>
      <c r="J1" s="1">
        <v>2017.0</v>
      </c>
      <c r="K1" s="1">
        <v>2018.0</v>
      </c>
      <c r="L1" s="1">
        <v>2019.0</v>
      </c>
      <c r="M1" s="1">
        <v>2020.0</v>
      </c>
      <c r="N1" s="1">
        <v>2021.0</v>
      </c>
      <c r="O1" s="1">
        <v>2022.0</v>
      </c>
      <c r="P1" s="1"/>
      <c r="Q1" s="2" t="s">
        <v>3</v>
      </c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1" t="s">
        <v>4</v>
      </c>
      <c r="B2" s="2" t="s">
        <v>5</v>
      </c>
      <c r="C2" s="1" t="s">
        <v>6</v>
      </c>
      <c r="D2" s="3"/>
      <c r="E2" s="3"/>
      <c r="F2" s="3"/>
      <c r="G2" s="3"/>
      <c r="H2" s="3"/>
      <c r="I2" s="3"/>
      <c r="J2" s="3">
        <f>2794000+873000</f>
        <v>3667000</v>
      </c>
      <c r="K2" s="3">
        <f>2792000+873000</f>
        <v>3665000</v>
      </c>
      <c r="L2" s="3">
        <v>3583000.0</v>
      </c>
      <c r="M2" s="3">
        <v>3340000.0</v>
      </c>
      <c r="N2" s="3">
        <f>3619000+538000</f>
        <v>4157000</v>
      </c>
      <c r="O2" s="3">
        <f>(N2-2016541)*Q2+2016541</f>
        <v>4285427.54</v>
      </c>
      <c r="P2" s="1"/>
      <c r="Q2" s="1">
        <v>1.06</v>
      </c>
      <c r="R2" s="1"/>
      <c r="S2" s="1"/>
      <c r="T2" s="1"/>
      <c r="U2" s="1"/>
      <c r="V2" s="1"/>
      <c r="W2" s="1"/>
      <c r="X2" s="1"/>
      <c r="Y2" s="1"/>
      <c r="Z2" s="1"/>
    </row>
    <row r="3" ht="15.75" customHeight="1">
      <c r="A3" s="1" t="s">
        <v>7</v>
      </c>
      <c r="B3" s="2" t="s">
        <v>8</v>
      </c>
      <c r="C3" s="1" t="s">
        <v>9</v>
      </c>
      <c r="D3" s="3"/>
      <c r="E3" s="3"/>
      <c r="F3" s="3"/>
      <c r="G3" s="3"/>
      <c r="H3" s="3"/>
      <c r="I3" s="3"/>
      <c r="J3" s="3">
        <v>25000.0</v>
      </c>
      <c r="K3" s="3">
        <v>0.0</v>
      </c>
      <c r="L3" s="3">
        <v>0.0</v>
      </c>
      <c r="M3" s="3">
        <v>0.0</v>
      </c>
      <c r="N3" s="3">
        <v>0.0</v>
      </c>
      <c r="O3" s="3">
        <v>0.0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75" customHeight="1">
      <c r="A4" s="1" t="s">
        <v>10</v>
      </c>
      <c r="B4" s="2" t="s">
        <v>11</v>
      </c>
      <c r="C4" s="1" t="s">
        <v>12</v>
      </c>
      <c r="D4" s="3"/>
      <c r="E4" s="3"/>
      <c r="F4" s="3"/>
      <c r="G4" s="3"/>
      <c r="H4" s="3"/>
      <c r="I4" s="3"/>
      <c r="J4" s="3">
        <v>371000.0</v>
      </c>
      <c r="K4" s="3">
        <v>396000.0</v>
      </c>
      <c r="L4" s="3">
        <v>241000.0</v>
      </c>
      <c r="M4" s="3">
        <v>348000.0</v>
      </c>
      <c r="N4" s="3">
        <v>369000.0</v>
      </c>
      <c r="O4" s="1">
        <f>N4*Q2</f>
        <v>391140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1" t="s">
        <v>13</v>
      </c>
      <c r="B5" s="2" t="s">
        <v>14</v>
      </c>
      <c r="C5" s="1"/>
      <c r="D5" s="3">
        <v>10000.0</v>
      </c>
      <c r="E5" s="3">
        <v>30000.0</v>
      </c>
      <c r="F5" s="3">
        <v>25000.0</v>
      </c>
      <c r="G5" s="3">
        <v>15000.0</v>
      </c>
      <c r="H5" s="3">
        <v>15000.0</v>
      </c>
      <c r="I5" s="3">
        <v>10000.0</v>
      </c>
      <c r="J5" s="3">
        <v>16000.0</v>
      </c>
      <c r="K5" s="3">
        <v>11000.0</v>
      </c>
      <c r="L5" s="3">
        <v>0.0</v>
      </c>
      <c r="M5" s="3">
        <v>0.0</v>
      </c>
      <c r="N5" s="3">
        <v>0.0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1" t="s">
        <v>15</v>
      </c>
      <c r="B6" s="2" t="s">
        <v>16</v>
      </c>
      <c r="C6" s="2" t="s">
        <v>17</v>
      </c>
      <c r="D6" s="3"/>
      <c r="E6" s="3"/>
      <c r="F6" s="3"/>
      <c r="G6" s="3"/>
      <c r="H6" s="3"/>
      <c r="I6" s="3"/>
      <c r="J6" s="3">
        <v>35000.0</v>
      </c>
      <c r="K6" s="3">
        <v>0.0</v>
      </c>
      <c r="L6" s="3">
        <v>317000.0</v>
      </c>
      <c r="M6" s="3">
        <v>317000.0</v>
      </c>
      <c r="N6" s="3">
        <v>382000.0</v>
      </c>
      <c r="O6" s="1">
        <f>N6*Q2</f>
        <v>404920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 t="s">
        <v>18</v>
      </c>
      <c r="B7" s="2" t="s">
        <v>19</v>
      </c>
      <c r="C7" s="1" t="s">
        <v>6</v>
      </c>
      <c r="D7" s="3"/>
      <c r="E7" s="3"/>
      <c r="F7" s="3"/>
      <c r="G7" s="3"/>
      <c r="H7" s="3"/>
      <c r="I7" s="3"/>
      <c r="J7" s="3">
        <v>1000.0</v>
      </c>
      <c r="K7" s="3">
        <v>19000.0</v>
      </c>
      <c r="L7" s="3">
        <v>130000.0</v>
      </c>
      <c r="M7" s="3">
        <v>274000.0</v>
      </c>
      <c r="N7" s="3">
        <v>290000.0</v>
      </c>
      <c r="O7" s="1">
        <f>N7*Q2</f>
        <v>307400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1" t="s">
        <v>20</v>
      </c>
      <c r="B8" s="2" t="s">
        <v>21</v>
      </c>
      <c r="C8" s="1" t="s">
        <v>9</v>
      </c>
      <c r="D8" s="3"/>
      <c r="E8" s="3"/>
      <c r="F8" s="3"/>
      <c r="G8" s="3"/>
      <c r="H8" s="3"/>
      <c r="I8" s="3"/>
      <c r="J8" s="3">
        <v>13000.0</v>
      </c>
      <c r="K8" s="3">
        <v>10000.0</v>
      </c>
      <c r="L8" s="3">
        <v>10000.0</v>
      </c>
      <c r="M8" s="3">
        <v>0.0</v>
      </c>
      <c r="N8" s="3">
        <v>0.0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75" customHeight="1">
      <c r="A9" s="1" t="s">
        <v>22</v>
      </c>
      <c r="B9" s="2" t="s">
        <v>23</v>
      </c>
      <c r="C9" s="1" t="s">
        <v>12</v>
      </c>
      <c r="D9" s="3"/>
      <c r="E9" s="3"/>
      <c r="F9" s="3"/>
      <c r="G9" s="3"/>
      <c r="H9" s="3"/>
      <c r="I9" s="3"/>
      <c r="J9" s="3">
        <v>205000.0</v>
      </c>
      <c r="K9" s="3">
        <v>211000.0</v>
      </c>
      <c r="L9" s="3">
        <v>210000.0</v>
      </c>
      <c r="M9" s="3">
        <v>230000.0</v>
      </c>
      <c r="N9" s="3">
        <v>244000.0</v>
      </c>
      <c r="O9" s="1">
        <f>N9*Q2</f>
        <v>258640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1" t="s">
        <v>24</v>
      </c>
      <c r="B10" s="2" t="s">
        <v>25</v>
      </c>
      <c r="C10" s="1" t="s">
        <v>26</v>
      </c>
      <c r="D10" s="3"/>
      <c r="E10" s="3"/>
      <c r="F10" s="3"/>
      <c r="G10" s="3"/>
      <c r="H10" s="3"/>
      <c r="I10" s="3"/>
      <c r="J10" s="3">
        <v>353000.0</v>
      </c>
      <c r="K10" s="3">
        <v>380000.0</v>
      </c>
      <c r="L10" s="3">
        <v>352000.0</v>
      </c>
      <c r="M10" s="3">
        <v>330000.0</v>
      </c>
      <c r="N10" s="3">
        <v>350000.0</v>
      </c>
      <c r="O10" s="1">
        <f>N10*Q2</f>
        <v>371000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1" t="s">
        <v>27</v>
      </c>
      <c r="B11" s="2" t="s">
        <v>28</v>
      </c>
      <c r="C11" s="1" t="s">
        <v>26</v>
      </c>
      <c r="D11" s="3"/>
      <c r="E11" s="3"/>
      <c r="F11" s="3"/>
      <c r="G11" s="3"/>
      <c r="H11" s="3"/>
      <c r="I11" s="3"/>
      <c r="J11" s="3">
        <v>68000.0</v>
      </c>
      <c r="K11" s="3">
        <v>20000.0</v>
      </c>
      <c r="L11" s="3">
        <v>40000.0</v>
      </c>
      <c r="M11" s="3">
        <v>25000.0</v>
      </c>
      <c r="N11" s="3">
        <v>27000.0</v>
      </c>
      <c r="O11" s="1">
        <f>N11*Q2</f>
        <v>28620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1" t="s">
        <v>29</v>
      </c>
      <c r="B12" s="2" t="s">
        <v>30</v>
      </c>
      <c r="C12" s="1" t="s">
        <v>31</v>
      </c>
      <c r="D12" s="3"/>
      <c r="E12" s="3"/>
      <c r="F12" s="3"/>
      <c r="G12" s="3"/>
      <c r="H12" s="3"/>
      <c r="I12" s="3"/>
      <c r="J12" s="3">
        <v>10000.0</v>
      </c>
      <c r="K12" s="3">
        <v>10000.0</v>
      </c>
      <c r="L12" s="3">
        <v>10000.0</v>
      </c>
      <c r="M12" s="3">
        <v>10000.0</v>
      </c>
      <c r="N12" s="3">
        <v>26000.0</v>
      </c>
      <c r="O12" s="1">
        <f>N12*Q2</f>
        <v>27560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1" t="s">
        <v>32</v>
      </c>
      <c r="B13" s="2" t="s">
        <v>33</v>
      </c>
      <c r="C13" s="1" t="s">
        <v>26</v>
      </c>
      <c r="D13" s="3">
        <v>5000.0</v>
      </c>
      <c r="E13" s="3">
        <v>2000.0</v>
      </c>
      <c r="F13" s="3">
        <v>2000.0</v>
      </c>
      <c r="G13" s="3">
        <v>2000.0</v>
      </c>
      <c r="H13" s="3">
        <v>2000.0</v>
      </c>
      <c r="I13" s="3">
        <v>2000.0</v>
      </c>
      <c r="J13" s="3">
        <v>1000.0</v>
      </c>
      <c r="K13" s="3">
        <v>0.0</v>
      </c>
      <c r="L13" s="3">
        <v>0.0</v>
      </c>
      <c r="M13" s="3">
        <v>0.0</v>
      </c>
      <c r="N13" s="3">
        <v>0.0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1" t="s">
        <v>34</v>
      </c>
      <c r="B14" s="2" t="s">
        <v>35</v>
      </c>
      <c r="C14" s="1" t="s">
        <v>36</v>
      </c>
      <c r="D14" s="3">
        <v>80000.0</v>
      </c>
      <c r="E14" s="3">
        <v>20000.0</v>
      </c>
      <c r="F14" s="3">
        <v>20000.0</v>
      </c>
      <c r="G14" s="3">
        <v>10000.0</v>
      </c>
      <c r="H14" s="3">
        <v>10000.0</v>
      </c>
      <c r="I14" s="3">
        <v>5000.0</v>
      </c>
      <c r="J14" s="3">
        <v>0.0</v>
      </c>
      <c r="K14" s="3">
        <v>3000.0</v>
      </c>
      <c r="L14" s="3">
        <v>3000.0</v>
      </c>
      <c r="M14" s="3">
        <v>3000.0</v>
      </c>
      <c r="N14" s="3">
        <v>3000.0</v>
      </c>
      <c r="O14" s="3">
        <v>0.0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1" t="s">
        <v>37</v>
      </c>
      <c r="B15" s="2" t="s">
        <v>38</v>
      </c>
      <c r="C15" s="1" t="s">
        <v>6</v>
      </c>
      <c r="D15" s="3">
        <v>4500000.0</v>
      </c>
      <c r="E15" s="3">
        <v>4725000.0</v>
      </c>
      <c r="F15" s="3">
        <v>4800000.0</v>
      </c>
      <c r="G15" s="3">
        <v>4500000.0</v>
      </c>
      <c r="H15" s="3">
        <v>4300000.0</v>
      </c>
      <c r="I15" s="3">
        <v>3631500.0</v>
      </c>
      <c r="J15" s="3">
        <v>845000.0</v>
      </c>
      <c r="K15" s="3">
        <v>942000.0</v>
      </c>
      <c r="L15" s="3">
        <v>891000.0</v>
      </c>
      <c r="M15" s="3">
        <v>924000.0</v>
      </c>
      <c r="N15" s="3">
        <v>979000.0</v>
      </c>
      <c r="O15" s="1">
        <f>N15*Q2</f>
        <v>1037740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4" t="s">
        <v>39</v>
      </c>
      <c r="B16" s="5" t="s">
        <v>40</v>
      </c>
      <c r="C16" s="6" t="s">
        <v>9</v>
      </c>
      <c r="D16" s="3">
        <v>40000.0</v>
      </c>
      <c r="E16" s="3">
        <v>30000.0</v>
      </c>
      <c r="F16" s="3">
        <v>20000.0</v>
      </c>
      <c r="G16" s="3">
        <v>20000.0</v>
      </c>
      <c r="H16" s="3">
        <v>20000.0</v>
      </c>
      <c r="I16" s="3">
        <v>5000.0</v>
      </c>
      <c r="J16" s="3">
        <v>30000.0</v>
      </c>
      <c r="K16" s="3">
        <v>15000.0</v>
      </c>
      <c r="L16" s="3">
        <v>15000.0</v>
      </c>
      <c r="M16" s="3">
        <v>15000.0</v>
      </c>
      <c r="N16" s="3">
        <v>16000.0</v>
      </c>
      <c r="O16" s="3">
        <v>16000.0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" t="s">
        <v>41</v>
      </c>
      <c r="B17" s="2" t="s">
        <v>42</v>
      </c>
      <c r="C17" s="1" t="s">
        <v>12</v>
      </c>
      <c r="D17" s="3">
        <v>1005000.0</v>
      </c>
      <c r="E17" s="3">
        <v>987000.0</v>
      </c>
      <c r="F17" s="3">
        <v>900000.0</v>
      </c>
      <c r="G17" s="3">
        <v>850000.0</v>
      </c>
      <c r="H17" s="3">
        <v>844500.0</v>
      </c>
      <c r="I17" s="3">
        <v>839500.0</v>
      </c>
      <c r="J17" s="3">
        <v>41000.0</v>
      </c>
      <c r="K17" s="3">
        <v>300000.0</v>
      </c>
      <c r="L17" s="3">
        <v>300000.0</v>
      </c>
      <c r="M17" s="3">
        <v>300000.0</v>
      </c>
      <c r="N17" s="3">
        <v>318000.0</v>
      </c>
      <c r="O17" s="1">
        <f>N17*Q2</f>
        <v>337080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" t="s">
        <v>43</v>
      </c>
      <c r="B18" s="2" t="s">
        <v>44</v>
      </c>
      <c r="C18" s="1" t="s">
        <v>26</v>
      </c>
      <c r="D18" s="3">
        <v>130000.0</v>
      </c>
      <c r="E18" s="3">
        <v>120000.0</v>
      </c>
      <c r="F18" s="3">
        <v>80000.0</v>
      </c>
      <c r="G18" s="3">
        <v>80000.0</v>
      </c>
      <c r="H18" s="3">
        <v>80000.0</v>
      </c>
      <c r="I18" s="3">
        <v>10000.0</v>
      </c>
      <c r="J18" s="3">
        <v>0.0</v>
      </c>
      <c r="K18" s="3">
        <v>0.0</v>
      </c>
      <c r="L18" s="3">
        <v>0.0</v>
      </c>
      <c r="M18" s="3">
        <v>0.0</v>
      </c>
      <c r="N18" s="3">
        <v>0.0</v>
      </c>
      <c r="O18" s="3">
        <v>0.0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1" t="s">
        <v>45</v>
      </c>
      <c r="B19" s="2" t="s">
        <v>46</v>
      </c>
      <c r="C19" s="1" t="s">
        <v>26</v>
      </c>
      <c r="D19" s="3">
        <v>320000.0</v>
      </c>
      <c r="E19" s="3">
        <v>300000.0</v>
      </c>
      <c r="F19" s="3">
        <v>300000.0</v>
      </c>
      <c r="G19" s="3">
        <v>300000.0</v>
      </c>
      <c r="H19" s="3">
        <v>300000.0</v>
      </c>
      <c r="I19" s="3">
        <v>300000.0</v>
      </c>
      <c r="J19" s="3">
        <v>0.0</v>
      </c>
      <c r="K19" s="3">
        <v>0.0</v>
      </c>
      <c r="L19" s="3">
        <v>0.0</v>
      </c>
      <c r="M19" s="3">
        <v>0.0</v>
      </c>
      <c r="N19" s="3">
        <v>0.0</v>
      </c>
      <c r="O19" s="3">
        <v>0.0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1" t="s">
        <v>47</v>
      </c>
      <c r="B20" s="2" t="s">
        <v>48</v>
      </c>
      <c r="C20" s="1" t="s">
        <v>6</v>
      </c>
      <c r="D20" s="3"/>
      <c r="E20" s="3"/>
      <c r="F20" s="3"/>
      <c r="G20" s="3"/>
      <c r="H20" s="3"/>
      <c r="I20" s="3"/>
      <c r="J20" s="3">
        <v>0.0</v>
      </c>
      <c r="K20" s="3">
        <v>0.0</v>
      </c>
      <c r="L20" s="3">
        <v>40000.0</v>
      </c>
      <c r="M20" s="3">
        <v>40000.0</v>
      </c>
      <c r="N20" s="3">
        <v>42000.0</v>
      </c>
      <c r="O20" s="3">
        <v>20000.0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 t="s">
        <v>49</v>
      </c>
      <c r="B21" s="2" t="s">
        <v>50</v>
      </c>
      <c r="C21" s="1" t="s">
        <v>31</v>
      </c>
      <c r="D21" s="3">
        <v>30000.0</v>
      </c>
      <c r="E21" s="3">
        <v>20000.0</v>
      </c>
      <c r="F21" s="3">
        <v>20000.0</v>
      </c>
      <c r="G21" s="3">
        <v>20000.0</v>
      </c>
      <c r="H21" s="3">
        <v>20000.0</v>
      </c>
      <c r="I21" s="3">
        <v>20000.0</v>
      </c>
      <c r="J21" s="3">
        <v>0.0</v>
      </c>
      <c r="K21" s="3">
        <v>0.0</v>
      </c>
      <c r="L21" s="3">
        <v>0.0</v>
      </c>
      <c r="M21" s="3">
        <v>0.0</v>
      </c>
      <c r="N21" s="3">
        <v>0.0</v>
      </c>
      <c r="O21" s="1"/>
      <c r="P21" s="1"/>
      <c r="Q21" s="1"/>
      <c r="R21" s="1"/>
      <c r="S21" s="1"/>
      <c r="T21" s="1"/>
      <c r="U21" s="7"/>
      <c r="V21" s="6"/>
      <c r="W21" s="1"/>
      <c r="X21" s="1"/>
      <c r="Y21" s="1"/>
      <c r="Z21" s="1"/>
    </row>
    <row r="22" ht="15.75" customHeight="1">
      <c r="A22" s="1" t="s">
        <v>51</v>
      </c>
      <c r="B22" s="2" t="s">
        <v>52</v>
      </c>
      <c r="C22" s="6" t="s">
        <v>9</v>
      </c>
      <c r="D22" s="3">
        <v>30000.0</v>
      </c>
      <c r="E22" s="3">
        <v>40000.0</v>
      </c>
      <c r="F22" s="3">
        <v>40000.0</v>
      </c>
      <c r="G22" s="3">
        <v>40000.0</v>
      </c>
      <c r="H22" s="3">
        <v>50000.0</v>
      </c>
      <c r="I22" s="3">
        <v>60000.0</v>
      </c>
      <c r="J22" s="3">
        <v>60000.0</v>
      </c>
      <c r="K22" s="3">
        <v>50000.0</v>
      </c>
      <c r="L22" s="3">
        <v>50000.0</v>
      </c>
      <c r="M22" s="3">
        <v>60000.0</v>
      </c>
      <c r="N22" s="3">
        <v>40000.0</v>
      </c>
      <c r="O22" s="3">
        <v>40000.0</v>
      </c>
      <c r="P22" s="1"/>
      <c r="Q22" s="1"/>
      <c r="R22" s="1"/>
      <c r="S22" s="1"/>
      <c r="T22" s="1"/>
      <c r="U22" s="8"/>
      <c r="V22" s="6"/>
      <c r="W22" s="1"/>
      <c r="X22" s="1"/>
      <c r="Y22" s="1"/>
      <c r="Z22" s="1"/>
    </row>
    <row r="23" ht="15.75" customHeight="1">
      <c r="A23" s="9"/>
      <c r="B23" s="10" t="s">
        <v>53</v>
      </c>
      <c r="C23" s="9"/>
      <c r="D23" s="11">
        <f t="shared" ref="D23:L23" si="1">SUBTOTAL(9,D1:D22)</f>
        <v>6152011</v>
      </c>
      <c r="E23" s="11">
        <f t="shared" si="1"/>
        <v>6276012</v>
      </c>
      <c r="F23" s="11">
        <f t="shared" si="1"/>
        <v>6209013</v>
      </c>
      <c r="G23" s="11">
        <f t="shared" si="1"/>
        <v>5839014</v>
      </c>
      <c r="H23" s="11">
        <f t="shared" si="1"/>
        <v>5643515</v>
      </c>
      <c r="I23" s="11">
        <f t="shared" si="1"/>
        <v>4885016</v>
      </c>
      <c r="J23" s="11">
        <f t="shared" si="1"/>
        <v>5743017</v>
      </c>
      <c r="K23" s="11">
        <f t="shared" si="1"/>
        <v>6034018</v>
      </c>
      <c r="L23" s="11">
        <f t="shared" si="1"/>
        <v>6194019</v>
      </c>
      <c r="M23" s="11">
        <f t="shared" ref="M23:N23" si="2">SUBTOTAL(9,M1:M21)</f>
        <v>6158020</v>
      </c>
      <c r="N23" s="11">
        <f t="shared" si="2"/>
        <v>7205021</v>
      </c>
      <c r="O23" s="11">
        <f>SUBTOTAL(9,O1:O22)</f>
        <v>7527549.54</v>
      </c>
      <c r="P23" s="1"/>
      <c r="Q23" s="12"/>
      <c r="R23" s="1"/>
      <c r="S23" s="1"/>
      <c r="T23" s="1"/>
      <c r="U23" s="13"/>
      <c r="V23" s="6"/>
      <c r="W23" s="1"/>
      <c r="X23" s="1"/>
      <c r="Y23" s="1"/>
      <c r="Z23" s="1"/>
    </row>
    <row r="24" ht="15.75" customHeight="1">
      <c r="A24" s="1"/>
      <c r="B24" s="1"/>
      <c r="C24" s="1"/>
      <c r="D24" s="14"/>
      <c r="E24" s="14">
        <f t="shared" ref="E24:O24" si="3">(E23-D23)/D23</f>
        <v>0.02015617332</v>
      </c>
      <c r="F24" s="14">
        <f t="shared" si="3"/>
        <v>-0.0106754098</v>
      </c>
      <c r="G24" s="14">
        <f t="shared" si="3"/>
        <v>-0.05959063059</v>
      </c>
      <c r="H24" s="14">
        <f t="shared" si="3"/>
        <v>-0.03348150904</v>
      </c>
      <c r="I24" s="14">
        <f t="shared" si="3"/>
        <v>-0.1344018754</v>
      </c>
      <c r="J24" s="14">
        <f t="shared" si="3"/>
        <v>0.1756393428</v>
      </c>
      <c r="K24" s="14">
        <f t="shared" si="3"/>
        <v>0.05067040547</v>
      </c>
      <c r="L24" s="14">
        <f t="shared" si="3"/>
        <v>0.02651649365</v>
      </c>
      <c r="M24" s="14">
        <f t="shared" si="3"/>
        <v>-0.005811896928</v>
      </c>
      <c r="N24" s="14">
        <f t="shared" si="3"/>
        <v>0.1700223448</v>
      </c>
      <c r="O24" s="14">
        <f t="shared" si="3"/>
        <v>0.04476441359</v>
      </c>
      <c r="P24" s="1"/>
      <c r="Q24" s="1"/>
      <c r="R24" s="1"/>
      <c r="S24" s="1"/>
      <c r="T24" s="1"/>
      <c r="U24" s="15"/>
      <c r="V24" s="6"/>
      <c r="W24" s="1"/>
      <c r="X24" s="1"/>
      <c r="Y24" s="1"/>
      <c r="Z24" s="1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6"/>
      <c r="V25" s="6"/>
      <c r="W25" s="1"/>
      <c r="X25" s="1"/>
      <c r="Y25" s="1"/>
      <c r="Z25" s="1"/>
    </row>
    <row r="26" ht="15.75" customHeight="1">
      <c r="A26" s="1"/>
      <c r="B26" s="1"/>
      <c r="C26" s="1"/>
      <c r="D26" s="1">
        <v>2011.0</v>
      </c>
      <c r="E26" s="1">
        <v>2012.0</v>
      </c>
      <c r="F26" s="1">
        <v>2013.0</v>
      </c>
      <c r="G26" s="1">
        <v>2014.0</v>
      </c>
      <c r="H26" s="1">
        <v>2015.0</v>
      </c>
      <c r="I26" s="1">
        <v>2016.0</v>
      </c>
      <c r="J26" s="1">
        <v>2017.0</v>
      </c>
      <c r="K26" s="1">
        <v>2018.0</v>
      </c>
      <c r="L26" s="1">
        <v>2019.0</v>
      </c>
      <c r="M26" s="1">
        <v>2020.0</v>
      </c>
      <c r="N26" s="1">
        <v>2021.0</v>
      </c>
      <c r="O26" s="1">
        <v>2022.0</v>
      </c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6"/>
      <c r="B27" s="6"/>
      <c r="C27" s="6" t="s">
        <v>54</v>
      </c>
      <c r="D27" s="3">
        <f t="shared" ref="D27:O27" si="4">D2+D3+D7+D8+D15+D16+D20</f>
        <v>4540000</v>
      </c>
      <c r="E27" s="3">
        <f t="shared" si="4"/>
        <v>4755000</v>
      </c>
      <c r="F27" s="3">
        <f t="shared" si="4"/>
        <v>4820000</v>
      </c>
      <c r="G27" s="3">
        <f t="shared" si="4"/>
        <v>4520000</v>
      </c>
      <c r="H27" s="3">
        <f t="shared" si="4"/>
        <v>4320000</v>
      </c>
      <c r="I27" s="3">
        <f t="shared" si="4"/>
        <v>3636500</v>
      </c>
      <c r="J27" s="3">
        <f t="shared" si="4"/>
        <v>4581000</v>
      </c>
      <c r="K27" s="3">
        <f t="shared" si="4"/>
        <v>4651000</v>
      </c>
      <c r="L27" s="3">
        <f t="shared" si="4"/>
        <v>4669000</v>
      </c>
      <c r="M27" s="3">
        <f t="shared" si="4"/>
        <v>4593000</v>
      </c>
      <c r="N27" s="3">
        <f t="shared" si="4"/>
        <v>5484000</v>
      </c>
      <c r="O27" s="3">
        <f t="shared" si="4"/>
        <v>5666567.54</v>
      </c>
      <c r="P27" s="16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6"/>
      <c r="B28" s="6"/>
      <c r="C28" s="6" t="s">
        <v>12</v>
      </c>
      <c r="D28" s="3">
        <f t="shared" ref="D28:O28" si="5">D4+D9+D17</f>
        <v>1005000</v>
      </c>
      <c r="E28" s="3">
        <f t="shared" si="5"/>
        <v>987000</v>
      </c>
      <c r="F28" s="3">
        <f t="shared" si="5"/>
        <v>900000</v>
      </c>
      <c r="G28" s="3">
        <f t="shared" si="5"/>
        <v>850000</v>
      </c>
      <c r="H28" s="3">
        <f t="shared" si="5"/>
        <v>844500</v>
      </c>
      <c r="I28" s="3">
        <f t="shared" si="5"/>
        <v>839500</v>
      </c>
      <c r="J28" s="3">
        <f t="shared" si="5"/>
        <v>617000</v>
      </c>
      <c r="K28" s="3">
        <f t="shared" si="5"/>
        <v>907000</v>
      </c>
      <c r="L28" s="3">
        <f t="shared" si="5"/>
        <v>751000</v>
      </c>
      <c r="M28" s="3">
        <f t="shared" si="5"/>
        <v>878000</v>
      </c>
      <c r="N28" s="3">
        <f t="shared" si="5"/>
        <v>931000</v>
      </c>
      <c r="O28" s="3">
        <f t="shared" si="5"/>
        <v>986860</v>
      </c>
      <c r="P28" s="17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6"/>
      <c r="B29" s="6"/>
      <c r="C29" s="6" t="s">
        <v>26</v>
      </c>
      <c r="D29" s="3">
        <f t="shared" ref="D29:O29" si="6">D10+D11+D12+D13+D18+D19+D21</f>
        <v>485000</v>
      </c>
      <c r="E29" s="3">
        <f t="shared" si="6"/>
        <v>442000</v>
      </c>
      <c r="F29" s="3">
        <f t="shared" si="6"/>
        <v>402000</v>
      </c>
      <c r="G29" s="3">
        <f t="shared" si="6"/>
        <v>402000</v>
      </c>
      <c r="H29" s="3">
        <f t="shared" si="6"/>
        <v>402000</v>
      </c>
      <c r="I29" s="3">
        <f t="shared" si="6"/>
        <v>332000</v>
      </c>
      <c r="J29" s="3">
        <f t="shared" si="6"/>
        <v>432000</v>
      </c>
      <c r="K29" s="3">
        <f t="shared" si="6"/>
        <v>410000</v>
      </c>
      <c r="L29" s="3">
        <f t="shared" si="6"/>
        <v>402000</v>
      </c>
      <c r="M29" s="3">
        <f t="shared" si="6"/>
        <v>365000</v>
      </c>
      <c r="N29" s="3">
        <f t="shared" si="6"/>
        <v>403000</v>
      </c>
      <c r="O29" s="3">
        <f t="shared" si="6"/>
        <v>427180</v>
      </c>
      <c r="P29" s="13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6"/>
      <c r="B30" s="6"/>
      <c r="C30" s="2" t="s">
        <v>17</v>
      </c>
      <c r="D30" s="3">
        <f t="shared" ref="D30:O30" si="7">D6+D22</f>
        <v>30000</v>
      </c>
      <c r="E30" s="3">
        <f t="shared" si="7"/>
        <v>40000</v>
      </c>
      <c r="F30" s="3">
        <f t="shared" si="7"/>
        <v>40000</v>
      </c>
      <c r="G30" s="3">
        <f t="shared" si="7"/>
        <v>40000</v>
      </c>
      <c r="H30" s="3">
        <f t="shared" si="7"/>
        <v>50000</v>
      </c>
      <c r="I30" s="3">
        <f t="shared" si="7"/>
        <v>60000</v>
      </c>
      <c r="J30" s="3">
        <f t="shared" si="7"/>
        <v>95000</v>
      </c>
      <c r="K30" s="3">
        <f t="shared" si="7"/>
        <v>50000</v>
      </c>
      <c r="L30" s="3">
        <f t="shared" si="7"/>
        <v>367000</v>
      </c>
      <c r="M30" s="3">
        <f t="shared" si="7"/>
        <v>377000</v>
      </c>
      <c r="N30" s="3">
        <f t="shared" si="7"/>
        <v>422000</v>
      </c>
      <c r="O30" s="3">
        <f t="shared" si="7"/>
        <v>444920</v>
      </c>
      <c r="P30" s="8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6"/>
      <c r="B31" s="6"/>
      <c r="C31" s="2" t="s">
        <v>55</v>
      </c>
      <c r="D31" s="3">
        <f t="shared" ref="D31:O31" si="8">D5+D14</f>
        <v>90000</v>
      </c>
      <c r="E31" s="3">
        <f t="shared" si="8"/>
        <v>50000</v>
      </c>
      <c r="F31" s="3">
        <f t="shared" si="8"/>
        <v>45000</v>
      </c>
      <c r="G31" s="3">
        <f t="shared" si="8"/>
        <v>25000</v>
      </c>
      <c r="H31" s="3">
        <f t="shared" si="8"/>
        <v>25000</v>
      </c>
      <c r="I31" s="3">
        <f t="shared" si="8"/>
        <v>15000</v>
      </c>
      <c r="J31" s="3">
        <f t="shared" si="8"/>
        <v>16000</v>
      </c>
      <c r="K31" s="3">
        <f t="shared" si="8"/>
        <v>14000</v>
      </c>
      <c r="L31" s="3">
        <f t="shared" si="8"/>
        <v>3000</v>
      </c>
      <c r="M31" s="3">
        <f t="shared" si="8"/>
        <v>3000</v>
      </c>
      <c r="N31" s="3">
        <f t="shared" si="8"/>
        <v>3000</v>
      </c>
      <c r="O31" s="3">
        <f t="shared" si="8"/>
        <v>0</v>
      </c>
      <c r="P31" s="7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6"/>
      <c r="B32" s="6"/>
      <c r="C32" s="6" t="s">
        <v>53</v>
      </c>
      <c r="D32" s="3">
        <f t="shared" ref="D32:O32" si="9">SUBTOTAL(9,D27:D31)</f>
        <v>6150000</v>
      </c>
      <c r="E32" s="3">
        <f t="shared" si="9"/>
        <v>6274000</v>
      </c>
      <c r="F32" s="3">
        <f t="shared" si="9"/>
        <v>6207000</v>
      </c>
      <c r="G32" s="3">
        <f t="shared" si="9"/>
        <v>5837000</v>
      </c>
      <c r="H32" s="3">
        <f t="shared" si="9"/>
        <v>5641500</v>
      </c>
      <c r="I32" s="3">
        <f t="shared" si="9"/>
        <v>4883000</v>
      </c>
      <c r="J32" s="3">
        <f t="shared" si="9"/>
        <v>5741000</v>
      </c>
      <c r="K32" s="3">
        <f t="shared" si="9"/>
        <v>6032000</v>
      </c>
      <c r="L32" s="3">
        <f t="shared" si="9"/>
        <v>6192000</v>
      </c>
      <c r="M32" s="3">
        <f t="shared" si="9"/>
        <v>6216000</v>
      </c>
      <c r="N32" s="3">
        <f t="shared" si="9"/>
        <v>7243000</v>
      </c>
      <c r="O32" s="3">
        <f t="shared" si="9"/>
        <v>7525527.54</v>
      </c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6"/>
      <c r="B33" s="6"/>
      <c r="C33" s="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3">
        <f>O32-N32</f>
        <v>282527.54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6"/>
      <c r="B34" s="6"/>
      <c r="C34" s="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6"/>
      <c r="B35" s="6"/>
      <c r="C35" s="6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autoFilter ref="$A$1:$O$24"/>
  <printOptions/>
  <pageMargins bottom="0.75" footer="0.0" header="0.0" left="0.7" right="0.7" top="0.75"/>
  <pageSetup orientation="landscape"/>
  <drawing r:id="rId1"/>
</worksheet>
</file>